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13800" windowHeight="8085"/>
  </bookViews>
  <sheets>
    <sheet name="Poly_Interpolation" sheetId="7" r:id="rId1"/>
    <sheet name="NewtonDiff" sheetId="8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B12" i="8"/>
  <c r="C12"/>
  <c r="D12"/>
  <c r="E12"/>
  <c r="F12"/>
  <c r="B13"/>
  <c r="C13"/>
  <c r="D13"/>
  <c r="E13"/>
  <c r="F13"/>
  <c r="B14"/>
  <c r="C14"/>
  <c r="D14"/>
  <c r="E14"/>
  <c r="F14"/>
  <c r="B15"/>
  <c r="C15"/>
  <c r="D15"/>
  <c r="E15"/>
  <c r="F15"/>
  <c r="B16"/>
  <c r="C16"/>
  <c r="D16"/>
  <c r="E16"/>
  <c r="F16"/>
  <c r="B17"/>
  <c r="C17"/>
  <c r="D17"/>
  <c r="E17"/>
  <c r="F17"/>
  <c r="B18"/>
  <c r="C18"/>
  <c r="D18"/>
  <c r="E18"/>
  <c r="F18"/>
  <c r="B19"/>
  <c r="C19"/>
  <c r="D19"/>
  <c r="E19"/>
  <c r="F19"/>
  <c r="B20"/>
  <c r="C20"/>
  <c r="D20"/>
  <c r="E20"/>
  <c r="F20"/>
  <c r="B21"/>
  <c r="C21"/>
  <c r="D21"/>
  <c r="E21"/>
  <c r="F21"/>
  <c r="B22"/>
  <c r="C22"/>
  <c r="D22"/>
  <c r="E22"/>
  <c r="F22"/>
  <c r="B23"/>
  <c r="C23"/>
  <c r="D23"/>
  <c r="E23"/>
  <c r="F23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25"/>
  <c r="C25"/>
  <c r="D25"/>
  <c r="E25"/>
  <c r="F25"/>
  <c r="F24"/>
  <c r="E24"/>
  <c r="D24"/>
  <c r="C24"/>
  <c r="B24"/>
  <c r="C4"/>
  <c r="C5"/>
  <c r="C6"/>
  <c r="D5" s="1"/>
  <c r="C7"/>
  <c r="C3"/>
  <c r="E12" i="7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11"/>
  <c r="C11" a="1"/>
  <c r="C11" s="1"/>
  <c r="C12"/>
  <c r="C14"/>
  <c r="C16"/>
  <c r="I3" a="1"/>
  <c r="I3" s="1"/>
  <c r="H4"/>
  <c r="H5"/>
  <c r="H6"/>
  <c r="H7"/>
  <c r="H8"/>
  <c r="H3"/>
  <c r="G4"/>
  <c r="G5"/>
  <c r="G6"/>
  <c r="G7"/>
  <c r="G8"/>
  <c r="G3"/>
  <c r="F4"/>
  <c r="F5"/>
  <c r="F6"/>
  <c r="F7"/>
  <c r="F8"/>
  <c r="F3"/>
  <c r="E4"/>
  <c r="E5"/>
  <c r="E6"/>
  <c r="E7"/>
  <c r="E8"/>
  <c r="E3"/>
  <c r="D8"/>
  <c r="D7"/>
  <c r="D6"/>
  <c r="D5"/>
  <c r="D4"/>
  <c r="D3"/>
  <c r="D3" i="8" l="1"/>
  <c r="D6"/>
  <c r="E5" s="1"/>
  <c r="D4"/>
  <c r="C15" i="7"/>
  <c r="C13"/>
  <c r="N8"/>
  <c r="L8"/>
  <c r="J8"/>
  <c r="N7"/>
  <c r="L7"/>
  <c r="J7"/>
  <c r="N6"/>
  <c r="L6"/>
  <c r="J6"/>
  <c r="N5"/>
  <c r="L5"/>
  <c r="J5"/>
  <c r="N4"/>
  <c r="L4"/>
  <c r="J4"/>
  <c r="N3"/>
  <c r="L3"/>
  <c r="J3"/>
  <c r="M8"/>
  <c r="K8"/>
  <c r="I8"/>
  <c r="M7"/>
  <c r="K7"/>
  <c r="I7"/>
  <c r="M6"/>
  <c r="K6"/>
  <c r="I6"/>
  <c r="M5"/>
  <c r="K5"/>
  <c r="I5"/>
  <c r="M4"/>
  <c r="K4"/>
  <c r="I4"/>
  <c r="M3"/>
  <c r="K3"/>
  <c r="E3" i="8" l="1"/>
  <c r="E4"/>
  <c r="F3" s="1"/>
  <c r="F4" l="1"/>
  <c r="G3" s="1"/>
  <c r="G17"/>
  <c r="G32"/>
  <c r="G36"/>
  <c r="G28"/>
  <c r="G35"/>
  <c r="G24"/>
  <c r="G38"/>
  <c r="G30"/>
  <c r="G25"/>
  <c r="G37"/>
  <c r="G29"/>
  <c r="G31"/>
  <c r="G42"/>
  <c r="G34"/>
  <c r="G26"/>
  <c r="G41"/>
  <c r="G33"/>
  <c r="G40"/>
  <c r="G39"/>
  <c r="G27" l="1"/>
  <c r="G15"/>
  <c r="G19"/>
  <c r="G23"/>
  <c r="G12"/>
  <c r="G16"/>
  <c r="G20"/>
  <c r="G13"/>
  <c r="G43"/>
  <c r="G21"/>
  <c r="G44"/>
  <c r="G14"/>
  <c r="G18"/>
  <c r="G22"/>
</calcChain>
</file>

<file path=xl/sharedStrings.xml><?xml version="1.0" encoding="utf-8"?>
<sst xmlns="http://schemas.openxmlformats.org/spreadsheetml/2006/main" count="31" uniqueCount="27">
  <si>
    <t>x</t>
  </si>
  <si>
    <t>y</t>
  </si>
  <si>
    <t>Given Data</t>
  </si>
  <si>
    <r>
      <t>a</t>
    </r>
    <r>
      <rPr>
        <vertAlign val="subscript"/>
        <sz val="18"/>
        <color theme="1"/>
        <rFont val="Calibri"/>
        <family val="2"/>
        <scheme val="minor"/>
      </rPr>
      <t>0</t>
    </r>
  </si>
  <si>
    <r>
      <t>a</t>
    </r>
    <r>
      <rPr>
        <vertAlign val="subscript"/>
        <sz val="18"/>
        <color theme="1"/>
        <rFont val="Calibri"/>
        <family val="2"/>
        <scheme val="minor"/>
      </rPr>
      <t>1</t>
    </r>
  </si>
  <si>
    <t>y_hat</t>
  </si>
  <si>
    <t>X</t>
  </si>
  <si>
    <r>
      <t>a</t>
    </r>
    <r>
      <rPr>
        <vertAlign val="subscript"/>
        <sz val="18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/>
    </r>
  </si>
  <si>
    <r>
      <t>a</t>
    </r>
    <r>
      <rPr>
        <vertAlign val="subscript"/>
        <sz val="18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/>
    </r>
  </si>
  <si>
    <r>
      <t>a</t>
    </r>
    <r>
      <rPr>
        <vertAlign val="subscript"/>
        <sz val="18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/>
    </r>
  </si>
  <si>
    <r>
      <t>a</t>
    </r>
    <r>
      <rPr>
        <vertAlign val="subscript"/>
        <sz val="18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/>
    </r>
  </si>
  <si>
    <t>PHI = inv(X)*Y</t>
  </si>
  <si>
    <t>inv(X)</t>
  </si>
  <si>
    <r>
      <t>y</t>
    </r>
    <r>
      <rPr>
        <vertAlign val="subscript"/>
        <sz val="18"/>
        <color theme="1"/>
        <rFont val="Times New Roman"/>
        <family val="1"/>
      </rPr>
      <t>[</t>
    </r>
    <r>
      <rPr>
        <i/>
        <vertAlign val="subscript"/>
        <sz val="18"/>
        <color theme="1"/>
        <rFont val="Times New Roman"/>
        <family val="1"/>
      </rPr>
      <t>i,i</t>
    </r>
    <r>
      <rPr>
        <vertAlign val="subscript"/>
        <sz val="18"/>
        <color theme="1"/>
        <rFont val="Times New Roman"/>
        <family val="1"/>
      </rPr>
      <t>+1]</t>
    </r>
  </si>
  <si>
    <r>
      <t>y</t>
    </r>
    <r>
      <rPr>
        <vertAlign val="subscript"/>
        <sz val="18"/>
        <color theme="1"/>
        <rFont val="Times New Roman"/>
        <family val="1"/>
      </rPr>
      <t>[</t>
    </r>
    <r>
      <rPr>
        <i/>
        <vertAlign val="subscript"/>
        <sz val="18"/>
        <color theme="1"/>
        <rFont val="Times New Roman"/>
        <family val="1"/>
      </rPr>
      <t>i,i</t>
    </r>
    <r>
      <rPr>
        <vertAlign val="subscript"/>
        <sz val="18"/>
        <color theme="1"/>
        <rFont val="Times New Roman"/>
        <family val="1"/>
      </rPr>
      <t>+1,</t>
    </r>
    <r>
      <rPr>
        <i/>
        <vertAlign val="subscript"/>
        <sz val="18"/>
        <color theme="1"/>
        <rFont val="Times New Roman"/>
        <family val="1"/>
      </rPr>
      <t>i</t>
    </r>
    <r>
      <rPr>
        <vertAlign val="subscript"/>
        <sz val="18"/>
        <color theme="1"/>
        <rFont val="Times New Roman"/>
        <family val="1"/>
      </rPr>
      <t>+2]</t>
    </r>
  </si>
  <si>
    <t>Third</t>
  </si>
  <si>
    <t>Fourth</t>
  </si>
  <si>
    <t>Fifth</t>
  </si>
  <si>
    <t>&lt;--- Ci</t>
  </si>
  <si>
    <r>
      <t>x</t>
    </r>
    <r>
      <rPr>
        <sz val="18"/>
        <color theme="1"/>
        <rFont val="Times New Roman"/>
        <family val="1"/>
      </rPr>
      <t>(</t>
    </r>
    <r>
      <rPr>
        <i/>
        <sz val="18"/>
        <color theme="1"/>
        <rFont val="Times New Roman"/>
        <family val="1"/>
      </rPr>
      <t>i</t>
    </r>
    <r>
      <rPr>
        <sz val="18"/>
        <color theme="1"/>
        <rFont val="Times New Roman"/>
        <family val="1"/>
      </rPr>
      <t>)</t>
    </r>
  </si>
  <si>
    <r>
      <t>y</t>
    </r>
    <r>
      <rPr>
        <sz val="18"/>
        <color theme="1"/>
        <rFont val="Times New Roman"/>
        <family val="1"/>
      </rPr>
      <t>(</t>
    </r>
    <r>
      <rPr>
        <i/>
        <sz val="18"/>
        <color theme="1"/>
        <rFont val="Times New Roman"/>
        <family val="1"/>
      </rPr>
      <t>i</t>
    </r>
    <r>
      <rPr>
        <sz val="18"/>
        <color theme="1"/>
        <rFont val="Times New Roman"/>
        <family val="1"/>
      </rPr>
      <t>)</t>
    </r>
  </si>
  <si>
    <t>y = c0 + c1*(x-x1) + c2*(x-x1)*(x-x2) …</t>
  </si>
  <si>
    <t>x-x1</t>
  </si>
  <si>
    <t>x-x2</t>
  </si>
  <si>
    <t>x-x3</t>
  </si>
  <si>
    <t>x-x4</t>
  </si>
  <si>
    <t>x-x5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</si>
</sst>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Gill Sans MT"/>
      <family val="2"/>
    </font>
    <font>
      <i/>
      <sz val="18"/>
      <color theme="1"/>
      <name val="Times New Roman"/>
      <family val="1"/>
    </font>
    <font>
      <vertAlign val="subscript"/>
      <sz val="18"/>
      <color theme="1"/>
      <name val="Calibri"/>
      <family val="2"/>
      <scheme val="minor"/>
    </font>
    <font>
      <sz val="18"/>
      <color theme="1"/>
      <name val="Times New Roman"/>
      <family val="1"/>
    </font>
    <font>
      <vertAlign val="subscript"/>
      <sz val="18"/>
      <color theme="1"/>
      <name val="Times New Roman"/>
      <family val="1"/>
    </font>
    <font>
      <i/>
      <vertAlign val="subscript"/>
      <sz val="1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 wrapText="1" readingOrder="1"/>
    </xf>
    <xf numFmtId="0" fontId="3" fillId="0" borderId="0" xfId="0" applyFont="1" applyAlignment="1">
      <alignment horizontal="center"/>
    </xf>
    <xf numFmtId="0" fontId="0" fillId="0" borderId="0" xfId="0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/>
    <xf numFmtId="0" fontId="5" fillId="0" borderId="0" xfId="0" applyFont="1" applyFill="1"/>
    <xf numFmtId="0" fontId="1" fillId="0" borderId="0" xfId="0" applyFont="1" applyFill="1"/>
    <xf numFmtId="0" fontId="0" fillId="0" borderId="0" xfId="0" applyFill="1"/>
    <xf numFmtId="0" fontId="5" fillId="3" borderId="0" xfId="0" applyFont="1" applyFill="1"/>
    <xf numFmtId="0" fontId="3" fillId="3" borderId="0" xfId="0" applyFont="1" applyFill="1"/>
    <xf numFmtId="0" fontId="1" fillId="3" borderId="0" xfId="0" applyFont="1" applyFill="1"/>
    <xf numFmtId="0" fontId="0" fillId="3" borderId="0" xfId="0" applyFill="1"/>
    <xf numFmtId="0" fontId="1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Poly_Interpolation!$A$3:$A$8</c:f>
              <c:numCache>
                <c:formatCode>General</c:formatCode>
                <c:ptCount val="6"/>
                <c:pt idx="0">
                  <c:v>0.8</c:v>
                </c:pt>
                <c:pt idx="1">
                  <c:v>1.4</c:v>
                </c:pt>
                <c:pt idx="2">
                  <c:v>2.7</c:v>
                </c:pt>
                <c:pt idx="3">
                  <c:v>3.8</c:v>
                </c:pt>
                <c:pt idx="4">
                  <c:v>4.8</c:v>
                </c:pt>
                <c:pt idx="5">
                  <c:v>4.9000000000000004</c:v>
                </c:pt>
              </c:numCache>
            </c:numRef>
          </c:xVal>
          <c:yVal>
            <c:numRef>
              <c:f>Poly_Interpolation!$B$3:$B$8</c:f>
              <c:numCache>
                <c:formatCode>General</c:formatCode>
                <c:ptCount val="6"/>
                <c:pt idx="0">
                  <c:v>0.69</c:v>
                </c:pt>
                <c:pt idx="1">
                  <c:v>1</c:v>
                </c:pt>
                <c:pt idx="2">
                  <c:v>2.02</c:v>
                </c:pt>
                <c:pt idx="3">
                  <c:v>2.39</c:v>
                </c:pt>
                <c:pt idx="4">
                  <c:v>2.34</c:v>
                </c:pt>
                <c:pt idx="5">
                  <c:v>2.83</c:v>
                </c:pt>
              </c:numCache>
            </c:numRef>
          </c:yVal>
        </c:ser>
        <c:ser>
          <c:idx val="1"/>
          <c:order val="1"/>
          <c:tx>
            <c:strRef>
              <c:f>Poly_Interpolation!$G$2</c:f>
              <c:strCache>
                <c:ptCount val="1"/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Poly_Interpolation!$D$11:$D$32</c:f>
              <c:numCache>
                <c:formatCode>General</c:formatCode>
                <c:ptCount val="22"/>
                <c:pt idx="0">
                  <c:v>0.8</c:v>
                </c:pt>
                <c:pt idx="1">
                  <c:v>1</c:v>
                </c:pt>
                <c:pt idx="2">
                  <c:v>1.2</c:v>
                </c:pt>
                <c:pt idx="3">
                  <c:v>1.4</c:v>
                </c:pt>
                <c:pt idx="4">
                  <c:v>1.6</c:v>
                </c:pt>
                <c:pt idx="5">
                  <c:v>1.8</c:v>
                </c:pt>
                <c:pt idx="6">
                  <c:v>2</c:v>
                </c:pt>
                <c:pt idx="7">
                  <c:v>2.2000000000000002</c:v>
                </c:pt>
                <c:pt idx="8">
                  <c:v>2.4</c:v>
                </c:pt>
                <c:pt idx="9">
                  <c:v>2.6</c:v>
                </c:pt>
                <c:pt idx="10">
                  <c:v>2.8</c:v>
                </c:pt>
                <c:pt idx="11">
                  <c:v>3</c:v>
                </c:pt>
                <c:pt idx="12">
                  <c:v>3.2</c:v>
                </c:pt>
                <c:pt idx="13">
                  <c:v>3.4</c:v>
                </c:pt>
                <c:pt idx="14">
                  <c:v>3.6</c:v>
                </c:pt>
                <c:pt idx="15">
                  <c:v>3.8</c:v>
                </c:pt>
                <c:pt idx="16">
                  <c:v>4</c:v>
                </c:pt>
                <c:pt idx="17">
                  <c:v>4.2</c:v>
                </c:pt>
                <c:pt idx="18">
                  <c:v>4.4000000000000004</c:v>
                </c:pt>
                <c:pt idx="19">
                  <c:v>4.5999999999999996</c:v>
                </c:pt>
                <c:pt idx="20">
                  <c:v>4.8</c:v>
                </c:pt>
                <c:pt idx="21">
                  <c:v>5</c:v>
                </c:pt>
              </c:numCache>
            </c:numRef>
          </c:xVal>
          <c:yVal>
            <c:numRef>
              <c:f>Poly_Interpolation!$E$11:$E$32</c:f>
              <c:numCache>
                <c:formatCode>General</c:formatCode>
                <c:ptCount val="22"/>
                <c:pt idx="0">
                  <c:v>0.68999999999999428</c:v>
                </c:pt>
                <c:pt idx="1">
                  <c:v>0.96160955452540642</c:v>
                </c:pt>
                <c:pt idx="2">
                  <c:v>1.0227293816136949</c:v>
                </c:pt>
                <c:pt idx="3">
                  <c:v>1.0000000000001035</c:v>
                </c:pt>
                <c:pt idx="4">
                  <c:v>0.98033840478035894</c:v>
                </c:pt>
                <c:pt idx="5">
                  <c:v>1.0163754472995685</c:v>
                </c:pt>
                <c:pt idx="6">
                  <c:v>1.1318932150411385</c:v>
                </c:pt>
                <c:pt idx="7">
                  <c:v>1.3272624115157354</c:v>
                </c:pt>
                <c:pt idx="8">
                  <c:v>1.5848797361501621</c:v>
                </c:pt>
                <c:pt idx="9">
                  <c:v>1.8746052641763455</c:v>
                </c:pt>
                <c:pt idx="10">
                  <c:v>2.1591998265202221</c:v>
                </c:pt>
                <c:pt idx="11">
                  <c:v>2.3997623896907285</c:v>
                </c:pt>
                <c:pt idx="12">
                  <c:v>2.5611674356686009</c:v>
                </c:pt>
                <c:pt idx="13">
                  <c:v>2.6175023417955003</c:v>
                </c:pt>
                <c:pt idx="14">
                  <c:v>2.5575047606625532</c:v>
                </c:pt>
                <c:pt idx="15">
                  <c:v>2.3899999999998585</c:v>
                </c:pt>
                <c:pt idx="16">
                  <c:v>2.1493384025649789</c:v>
                </c:pt>
                <c:pt idx="17">
                  <c:v>1.9008327260320073</c:v>
                </c:pt>
                <c:pt idx="18">
                  <c:v>1.7461955228802424</c:v>
                </c:pt>
                <c:pt idx="19">
                  <c:v>1.8289765202836179</c:v>
                </c:pt>
                <c:pt idx="20">
                  <c:v>2.3399999999996339</c:v>
                </c:pt>
                <c:pt idx="21">
                  <c:v>3.5228021782572227</c:v>
                </c:pt>
              </c:numCache>
            </c:numRef>
          </c:yVal>
        </c:ser>
        <c:axId val="88023424"/>
        <c:axId val="88025344"/>
      </c:scatterChart>
      <c:valAx>
        <c:axId val="8802342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600" baseline="0"/>
            </a:pPr>
            <a:endParaRPr lang="en-US"/>
          </a:p>
        </c:txPr>
        <c:crossAx val="88025344"/>
        <c:crosses val="autoZero"/>
        <c:crossBetween val="midCat"/>
      </c:valAx>
      <c:valAx>
        <c:axId val="88025344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88023424"/>
        <c:crosses val="autoZero"/>
        <c:crossBetween val="midCat"/>
      </c:valAx>
    </c:plotArea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NewtonDiff!$A$3:$A$8</c:f>
              <c:numCache>
                <c:formatCode>General</c:formatCode>
                <c:ptCount val="6"/>
                <c:pt idx="0">
                  <c:v>0.8</c:v>
                </c:pt>
                <c:pt idx="1">
                  <c:v>1.4</c:v>
                </c:pt>
                <c:pt idx="2">
                  <c:v>2.7</c:v>
                </c:pt>
                <c:pt idx="3">
                  <c:v>3.8</c:v>
                </c:pt>
                <c:pt idx="4">
                  <c:v>4.8</c:v>
                </c:pt>
                <c:pt idx="5">
                  <c:v>4.9000000000000004</c:v>
                </c:pt>
              </c:numCache>
            </c:numRef>
          </c:xVal>
          <c:yVal>
            <c:numRef>
              <c:f>NewtonDiff!$B$3:$B$8</c:f>
              <c:numCache>
                <c:formatCode>General</c:formatCode>
                <c:ptCount val="6"/>
                <c:pt idx="0">
                  <c:v>0.69</c:v>
                </c:pt>
                <c:pt idx="1">
                  <c:v>1</c:v>
                </c:pt>
                <c:pt idx="2">
                  <c:v>2.02</c:v>
                </c:pt>
                <c:pt idx="3">
                  <c:v>2.39</c:v>
                </c:pt>
                <c:pt idx="4">
                  <c:v>2.34</c:v>
                </c:pt>
                <c:pt idx="5">
                  <c:v>2.83</c:v>
                </c:pt>
              </c:numCache>
            </c:numRef>
          </c:yVal>
        </c:ser>
        <c:ser>
          <c:idx val="1"/>
          <c:order val="1"/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NewtonDiff!$A$12:$A$44</c:f>
              <c:numCache>
                <c:formatCode>General</c:formatCode>
                <c:ptCount val="33"/>
                <c:pt idx="0">
                  <c:v>0.8</c:v>
                </c:pt>
                <c:pt idx="1">
                  <c:v>0.9</c:v>
                </c:pt>
                <c:pt idx="2">
                  <c:v>1</c:v>
                </c:pt>
                <c:pt idx="3">
                  <c:v>1.1000000000000001</c:v>
                </c:pt>
                <c:pt idx="4">
                  <c:v>1.2</c:v>
                </c:pt>
                <c:pt idx="5">
                  <c:v>1.3</c:v>
                </c:pt>
                <c:pt idx="6">
                  <c:v>1.4</c:v>
                </c:pt>
                <c:pt idx="7">
                  <c:v>1.5</c:v>
                </c:pt>
                <c:pt idx="8">
                  <c:v>1.6</c:v>
                </c:pt>
                <c:pt idx="9">
                  <c:v>1.7</c:v>
                </c:pt>
                <c:pt idx="10">
                  <c:v>1.8</c:v>
                </c:pt>
                <c:pt idx="11">
                  <c:v>1.9</c:v>
                </c:pt>
                <c:pt idx="12">
                  <c:v>2</c:v>
                </c:pt>
                <c:pt idx="13">
                  <c:v>2.1</c:v>
                </c:pt>
                <c:pt idx="14">
                  <c:v>2.2000000000000002</c:v>
                </c:pt>
                <c:pt idx="15">
                  <c:v>2.2999999999999998</c:v>
                </c:pt>
                <c:pt idx="16">
                  <c:v>2.4</c:v>
                </c:pt>
                <c:pt idx="17">
                  <c:v>2.5</c:v>
                </c:pt>
                <c:pt idx="18">
                  <c:v>2.6</c:v>
                </c:pt>
                <c:pt idx="19">
                  <c:v>2.7</c:v>
                </c:pt>
                <c:pt idx="20">
                  <c:v>2.8</c:v>
                </c:pt>
                <c:pt idx="21">
                  <c:v>2.9</c:v>
                </c:pt>
                <c:pt idx="22">
                  <c:v>3</c:v>
                </c:pt>
                <c:pt idx="23">
                  <c:v>3.1</c:v>
                </c:pt>
                <c:pt idx="24">
                  <c:v>3.2</c:v>
                </c:pt>
                <c:pt idx="25">
                  <c:v>3.3</c:v>
                </c:pt>
                <c:pt idx="26">
                  <c:v>3.4</c:v>
                </c:pt>
                <c:pt idx="27">
                  <c:v>3.5</c:v>
                </c:pt>
                <c:pt idx="28">
                  <c:v>3.6</c:v>
                </c:pt>
                <c:pt idx="29">
                  <c:v>3.7</c:v>
                </c:pt>
                <c:pt idx="30">
                  <c:v>3.8</c:v>
                </c:pt>
                <c:pt idx="31">
                  <c:v>3.9</c:v>
                </c:pt>
                <c:pt idx="32">
                  <c:v>4</c:v>
                </c:pt>
              </c:numCache>
            </c:numRef>
          </c:xVal>
          <c:yVal>
            <c:numRef>
              <c:f>NewtonDiff!$G$12:$G$44</c:f>
              <c:numCache>
                <c:formatCode>General</c:formatCode>
                <c:ptCount val="33"/>
                <c:pt idx="0">
                  <c:v>0.69</c:v>
                </c:pt>
                <c:pt idx="1">
                  <c:v>0.89692864804427253</c:v>
                </c:pt>
                <c:pt idx="2">
                  <c:v>1.0119144496301911</c:v>
                </c:pt>
                <c:pt idx="3">
                  <c:v>1.0598625969830338</c:v>
                </c:pt>
                <c:pt idx="4">
                  <c:v>1.0622282357006487</c:v>
                </c:pt>
                <c:pt idx="5">
                  <c:v>1.0372194086727144</c:v>
                </c:pt>
                <c:pt idx="6">
                  <c:v>1</c:v>
                </c:pt>
                <c:pt idx="7">
                  <c:v>0.9628926789136264</c:v>
                </c:pt>
                <c:pt idx="8">
                  <c:v>0.93558184369432684</c:v>
                </c:pt>
                <c:pt idx="9">
                  <c:v>0.92531656559170761</c:v>
                </c:pt>
                <c:pt idx="10">
                  <c:v>0.93711353274350717</c:v>
                </c:pt>
                <c:pt idx="11">
                  <c:v>0.97395999409485978</c:v>
                </c:pt>
                <c:pt idx="12">
                  <c:v>1.037016703317553</c:v>
                </c:pt>
                <c:pt idx="13">
                  <c:v>1.1258208627292903</c:v>
                </c:pt>
                <c:pt idx="14">
                  <c:v>1.2384890672129509</c:v>
                </c:pt>
                <c:pt idx="15">
                  <c:v>1.3719202481358488</c:v>
                </c:pt>
                <c:pt idx="16">
                  <c:v>1.5219986172689979</c:v>
                </c:pt>
                <c:pt idx="17">
                  <c:v>1.6837966107063675</c:v>
                </c:pt>
                <c:pt idx="18">
                  <c:v>1.8517778327841456</c:v>
                </c:pt>
                <c:pt idx="19">
                  <c:v>2.02</c:v>
                </c:pt>
                <c:pt idx="20">
                  <c:v>2.1823178849323348</c:v>
                </c:pt>
                <c:pt idx="21">
                  <c:v>2.3325862601595602</c:v>
                </c:pt>
                <c:pt idx="22">
                  <c:v>2.4648628421793393</c:v>
                </c:pt>
                <c:pt idx="23">
                  <c:v>2.5736112353278626</c:v>
                </c:pt>
                <c:pt idx="24">
                  <c:v>2.6539038756991</c:v>
                </c:pt>
                <c:pt idx="25">
                  <c:v>2.7016249750640626</c:v>
                </c:pt>
                <c:pt idx="26">
                  <c:v>2.713673464790066</c:v>
                </c:pt>
                <c:pt idx="27">
                  <c:v>2.6881659397599904</c:v>
                </c:pt>
                <c:pt idx="28">
                  <c:v>2.6246396022915373</c:v>
                </c:pt>
                <c:pt idx="29">
                  <c:v>2.5242552060564964</c:v>
                </c:pt>
                <c:pt idx="30">
                  <c:v>2.3900000000000006</c:v>
                </c:pt>
                <c:pt idx="31">
                  <c:v>2.2268906722597874</c:v>
                </c:pt>
                <c:pt idx="32">
                  <c:v>2.0421762940854649</c:v>
                </c:pt>
              </c:numCache>
            </c:numRef>
          </c:yVal>
        </c:ser>
        <c:axId val="91151744"/>
        <c:axId val="91355392"/>
      </c:scatterChart>
      <c:valAx>
        <c:axId val="91151744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91355392"/>
        <c:crosses val="autoZero"/>
        <c:crossBetween val="midCat"/>
      </c:valAx>
      <c:valAx>
        <c:axId val="91355392"/>
        <c:scaling>
          <c:orientation val="minMax"/>
        </c:scaling>
        <c:axPos val="l"/>
        <c:numFmt formatCode="General" sourceLinked="1"/>
        <c:tickLblPos val="nextTo"/>
        <c:txPr>
          <a:bodyPr/>
          <a:lstStyle/>
          <a:p>
            <a:pPr>
              <a:defRPr sz="1600"/>
            </a:pPr>
            <a:endParaRPr lang="en-US"/>
          </a:p>
        </c:txPr>
        <c:crossAx val="91151744"/>
        <c:crosses val="autoZero"/>
        <c:crossBetween val="midCat"/>
      </c:valAx>
    </c:plotArea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9</xdr:row>
      <xdr:rowOff>238125</xdr:rowOff>
    </xdr:from>
    <xdr:to>
      <xdr:col>10</xdr:col>
      <xdr:colOff>171450</xdr:colOff>
      <xdr:row>18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542925</xdr:colOff>
      <xdr:row>6</xdr:row>
      <xdr:rowOff>152400</xdr:rowOff>
    </xdr:from>
    <xdr:to>
      <xdr:col>9</xdr:col>
      <xdr:colOff>762000</xdr:colOff>
      <xdr:row>16</xdr:row>
      <xdr:rowOff>228600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nRegres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nearRegress"/>
      <sheetName val="LinearRegress-2"/>
      <sheetName val="Poly-Regression"/>
    </sheetNames>
    <sheetDataSet>
      <sheetData sheetId="0" refreshError="1"/>
      <sheetData sheetId="1" refreshError="1"/>
      <sheetData sheetId="2">
        <row r="2">
          <cell r="K2" t="str">
            <v>y_hat</v>
          </cell>
        </row>
        <row r="3">
          <cell r="A3">
            <v>0.8</v>
          </cell>
          <cell r="B3">
            <v>0.69</v>
          </cell>
          <cell r="G3">
            <v>1</v>
          </cell>
          <cell r="K3">
            <v>0.81336379848417195</v>
          </cell>
        </row>
        <row r="4">
          <cell r="A4">
            <v>1.4</v>
          </cell>
          <cell r="B4">
            <v>1</v>
          </cell>
          <cell r="G4">
            <v>2.7</v>
          </cell>
          <cell r="K4">
            <v>1.0952674988854203</v>
          </cell>
        </row>
        <row r="5">
          <cell r="A5">
            <v>2.7</v>
          </cell>
          <cell r="B5">
            <v>2.02</v>
          </cell>
          <cell r="G5" t="str">
            <v>inv(XTX)</v>
          </cell>
          <cell r="K5">
            <v>1.7060588497547926</v>
          </cell>
        </row>
        <row r="6">
          <cell r="A6">
            <v>3.8</v>
          </cell>
          <cell r="B6">
            <v>2.39</v>
          </cell>
          <cell r="G6">
            <v>0.79558626839054836</v>
          </cell>
          <cell r="K6">
            <v>2.222882300490415</v>
          </cell>
        </row>
        <row r="7">
          <cell r="A7">
            <v>4.8</v>
          </cell>
          <cell r="B7">
            <v>2.34</v>
          </cell>
          <cell r="G7">
            <v>-0.2050824788230049</v>
          </cell>
          <cell r="K7">
            <v>2.6927218011591627</v>
          </cell>
        </row>
        <row r="8">
          <cell r="A8">
            <v>4.9000000000000004</v>
          </cell>
          <cell r="B8">
            <v>2.83</v>
          </cell>
          <cell r="K8">
            <v>2.7397057512260377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H3" sqref="H3"/>
    </sheetView>
  </sheetViews>
  <sheetFormatPr defaultRowHeight="15"/>
  <cols>
    <col min="1" max="14" width="14.28515625" customWidth="1"/>
  </cols>
  <sheetData>
    <row r="1" spans="1:14" ht="23.25">
      <c r="A1" s="22" t="s">
        <v>2</v>
      </c>
      <c r="B1" s="22"/>
      <c r="C1" s="1"/>
      <c r="D1" s="1"/>
      <c r="E1" s="1"/>
      <c r="F1" s="1"/>
      <c r="G1" s="1"/>
      <c r="H1" s="1"/>
      <c r="I1" s="1"/>
      <c r="J1" s="1"/>
    </row>
    <row r="2" spans="1:14" ht="23.25">
      <c r="A2" s="3" t="s">
        <v>0</v>
      </c>
      <c r="B2" s="3" t="s">
        <v>1</v>
      </c>
      <c r="C2" s="11" t="s">
        <v>6</v>
      </c>
      <c r="D2" s="12"/>
      <c r="E2" s="11"/>
      <c r="F2" s="13"/>
      <c r="G2" s="13"/>
      <c r="H2" s="14"/>
      <c r="I2" s="9" t="s">
        <v>12</v>
      </c>
      <c r="J2" s="9"/>
      <c r="K2" s="10"/>
      <c r="L2" s="10"/>
    </row>
    <row r="3" spans="1:14" ht="27.75">
      <c r="A3" s="2">
        <v>0.8</v>
      </c>
      <c r="B3" s="2">
        <v>0.69</v>
      </c>
      <c r="C3" s="13">
        <v>1</v>
      </c>
      <c r="D3" s="13">
        <f>A3</f>
        <v>0.8</v>
      </c>
      <c r="E3" s="13">
        <f>A3^2</f>
        <v>0.64000000000000012</v>
      </c>
      <c r="F3" s="13">
        <f>A3^3</f>
        <v>0.51200000000000012</v>
      </c>
      <c r="G3" s="13">
        <f>A3^4</f>
        <v>0.40960000000000019</v>
      </c>
      <c r="H3" s="13">
        <f>A3^5</f>
        <v>0.32768000000000019</v>
      </c>
      <c r="I3" s="9">
        <f t="array" ref="I3:N8">MINVERSE(C3:H8)</f>
        <v>6.0234146341467847</v>
      </c>
      <c r="J3" s="9">
        <v>-8.6660633484173744</v>
      </c>
      <c r="K3" s="9">
        <v>7.9745708836634801</v>
      </c>
      <c r="L3" s="9">
        <v>-8.1639669421510419</v>
      </c>
      <c r="M3" s="1">
        <v>19.715294117653404</v>
      </c>
      <c r="N3" s="1">
        <v>-15.883249344895365</v>
      </c>
    </row>
    <row r="4" spans="1:14" ht="27.75">
      <c r="A4" s="2">
        <v>1.4</v>
      </c>
      <c r="B4" s="2">
        <v>1</v>
      </c>
      <c r="C4" s="13">
        <v>1</v>
      </c>
      <c r="D4" s="13">
        <f t="shared" ref="D4:D8" si="0">A4</f>
        <v>1.4</v>
      </c>
      <c r="E4" s="13">
        <f t="shared" ref="E4:E8" si="1">A4^2</f>
        <v>1.9599999999999997</v>
      </c>
      <c r="F4" s="13">
        <f t="shared" ref="F4:F8" si="2">A4^3</f>
        <v>2.7439999999999993</v>
      </c>
      <c r="G4" s="13">
        <f t="shared" ref="G4:G8" si="3">A4^4</f>
        <v>3.8415999999999988</v>
      </c>
      <c r="H4" s="13">
        <f t="shared" ref="H4:H8" si="4">A4^5</f>
        <v>5.3782399999999981</v>
      </c>
      <c r="I4" s="9">
        <v>-10.602588789047026</v>
      </c>
      <c r="J4" s="9">
        <v>19.896789485027782</v>
      </c>
      <c r="K4" s="9">
        <v>-21.051739329256019</v>
      </c>
      <c r="L4" s="9">
        <v>22.426997245185404</v>
      </c>
      <c r="M4" s="1">
        <v>-55.240196078448975</v>
      </c>
      <c r="N4" s="1">
        <v>44.570737466539015</v>
      </c>
    </row>
    <row r="5" spans="1:14" ht="27.75">
      <c r="A5" s="2">
        <v>2.7</v>
      </c>
      <c r="B5" s="2">
        <v>2.02</v>
      </c>
      <c r="C5" s="13">
        <v>1</v>
      </c>
      <c r="D5" s="13">
        <f t="shared" si="0"/>
        <v>2.7</v>
      </c>
      <c r="E5" s="13">
        <f t="shared" si="1"/>
        <v>7.2900000000000009</v>
      </c>
      <c r="F5" s="13">
        <f t="shared" si="2"/>
        <v>19.683000000000003</v>
      </c>
      <c r="G5" s="13">
        <f t="shared" si="3"/>
        <v>53.144100000000016</v>
      </c>
      <c r="H5" s="13">
        <f t="shared" si="4"/>
        <v>143.48907000000005</v>
      </c>
      <c r="I5" s="8">
        <v>6.9170589074323976</v>
      </c>
      <c r="J5" s="9">
        <v>-14.807602528193684</v>
      </c>
      <c r="K5" s="9">
        <v>18.907089720491509</v>
      </c>
      <c r="L5" s="9">
        <v>-21.436409550052115</v>
      </c>
      <c r="M5" s="1">
        <v>54.511204481809912</v>
      </c>
      <c r="N5" s="1">
        <v>-44.091341031488078</v>
      </c>
    </row>
    <row r="6" spans="1:14" ht="27.75">
      <c r="A6" s="2">
        <v>3.8</v>
      </c>
      <c r="B6" s="2">
        <v>2.39</v>
      </c>
      <c r="C6" s="13">
        <v>1</v>
      </c>
      <c r="D6" s="13">
        <f t="shared" si="0"/>
        <v>3.8</v>
      </c>
      <c r="E6" s="13">
        <f t="shared" si="1"/>
        <v>14.44</v>
      </c>
      <c r="F6" s="13">
        <f t="shared" si="2"/>
        <v>54.871999999999993</v>
      </c>
      <c r="G6" s="13">
        <f t="shared" si="3"/>
        <v>208.5136</v>
      </c>
      <c r="H6" s="13">
        <f t="shared" si="4"/>
        <v>792.35167999999999</v>
      </c>
      <c r="I6" s="9">
        <v>-2.1307588075886073</v>
      </c>
      <c r="J6" s="9">
        <v>4.9284457372705397</v>
      </c>
      <c r="K6" s="9">
        <v>-7.2654618109183957</v>
      </c>
      <c r="L6" s="9">
        <v>8.9657943067060994</v>
      </c>
      <c r="M6" s="1">
        <v>-23.918067226898266</v>
      </c>
      <c r="N6" s="1">
        <v>19.420047801428634</v>
      </c>
    </row>
    <row r="7" spans="1:14" ht="27.75">
      <c r="A7" s="2">
        <v>4.8</v>
      </c>
      <c r="B7" s="2">
        <v>2.34</v>
      </c>
      <c r="C7" s="13">
        <v>1</v>
      </c>
      <c r="D7" s="13">
        <f t="shared" si="0"/>
        <v>4.8</v>
      </c>
      <c r="E7" s="13">
        <f t="shared" si="1"/>
        <v>23.04</v>
      </c>
      <c r="F7" s="13">
        <f t="shared" si="2"/>
        <v>110.592</v>
      </c>
      <c r="G7" s="13">
        <f t="shared" si="3"/>
        <v>530.84159999999997</v>
      </c>
      <c r="H7" s="13">
        <f t="shared" si="4"/>
        <v>2548.0396799999999</v>
      </c>
      <c r="I7" s="9">
        <v>0.31379261161043193</v>
      </c>
      <c r="J7" s="9">
        <v>-0.76312576312601577</v>
      </c>
      <c r="K7" s="9">
        <v>1.2507428775375411</v>
      </c>
      <c r="L7" s="9">
        <v>-1.6758494031226663</v>
      </c>
      <c r="M7" s="1">
        <v>4.7619047619062531</v>
      </c>
      <c r="N7" s="1">
        <v>-3.8874650848055445</v>
      </c>
    </row>
    <row r="8" spans="1:14" ht="27.75">
      <c r="A8" s="2">
        <v>4.9000000000000004</v>
      </c>
      <c r="B8" s="2">
        <v>2.83</v>
      </c>
      <c r="C8" s="13">
        <v>1</v>
      </c>
      <c r="D8" s="13">
        <f t="shared" si="0"/>
        <v>4.9000000000000004</v>
      </c>
      <c r="E8" s="13">
        <f t="shared" si="1"/>
        <v>24.010000000000005</v>
      </c>
      <c r="F8" s="13">
        <f t="shared" si="2"/>
        <v>117.64900000000003</v>
      </c>
      <c r="G8" s="13">
        <f t="shared" si="3"/>
        <v>576.48010000000022</v>
      </c>
      <c r="H8" s="13">
        <f t="shared" si="4"/>
        <v>2824.7524900000012</v>
      </c>
      <c r="I8" s="1">
        <v>-1.7829125659685377E-2</v>
      </c>
      <c r="J8" s="1">
        <v>4.4889750772122261E-2</v>
      </c>
      <c r="K8" s="1">
        <v>-7.9665151435516127E-2</v>
      </c>
      <c r="L8" s="1">
        <v>0.11478420569333596</v>
      </c>
      <c r="M8" s="1">
        <v>-0.35014005602251852</v>
      </c>
      <c r="N8" s="1">
        <v>0.28796037665226182</v>
      </c>
    </row>
    <row r="9" spans="1:14" ht="23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ht="23.25">
      <c r="A10" s="1"/>
      <c r="B10" s="23" t="s">
        <v>11</v>
      </c>
      <c r="C10" s="24"/>
      <c r="D10" s="5" t="s">
        <v>0</v>
      </c>
      <c r="E10" s="5" t="s">
        <v>5</v>
      </c>
      <c r="F10" s="1"/>
      <c r="G10" s="1"/>
      <c r="H10" s="1"/>
      <c r="I10" s="1"/>
      <c r="J10" s="1"/>
    </row>
    <row r="11" spans="1:14" ht="26.25">
      <c r="B11" s="5" t="s">
        <v>3</v>
      </c>
      <c r="C11" s="1">
        <f t="array" ref="C11:C16">MMULT(I3:N8,B3:B8)</f>
        <v>-6.728962468341777</v>
      </c>
      <c r="D11" s="1">
        <v>0.8</v>
      </c>
      <c r="E11" s="1">
        <f>C$11+C$12*D11+C$13*D11^2+C$14*D11^3+C$15*D11^4+C$16*D11^5</f>
        <v>0.68999999999999428</v>
      </c>
      <c r="F11" s="1"/>
      <c r="G11" s="1"/>
      <c r="H11" s="1"/>
      <c r="I11" s="1"/>
      <c r="J11" s="1"/>
    </row>
    <row r="12" spans="1:14" ht="26.25">
      <c r="B12" s="6" t="s">
        <v>4</v>
      </c>
      <c r="C12" s="1">
        <v>20.530141398216131</v>
      </c>
      <c r="D12" s="1">
        <v>1</v>
      </c>
      <c r="E12" s="1">
        <f t="shared" ref="E12:E32" si="5">C$11+C$12*D12+C$13*D12^2+C$14*D12^3+C$15*D12^4+C$16*D12^5</f>
        <v>0.96160955452540642</v>
      </c>
      <c r="F12" s="1"/>
      <c r="G12" s="1"/>
      <c r="H12" s="1"/>
      <c r="I12" s="1"/>
      <c r="J12" s="1"/>
    </row>
    <row r="13" spans="1:14" ht="26.25">
      <c r="B13" s="5" t="s">
        <v>7</v>
      </c>
      <c r="C13" s="1">
        <v>-20.297806102973126</v>
      </c>
      <c r="D13" s="1">
        <v>1.2</v>
      </c>
      <c r="E13" s="1">
        <f t="shared" si="5"/>
        <v>1.0227293816136949</v>
      </c>
      <c r="F13" s="1"/>
      <c r="G13" s="1"/>
      <c r="H13" s="1"/>
      <c r="I13" s="1"/>
      <c r="J13" s="1"/>
    </row>
    <row r="14" spans="1:14" ht="26.25">
      <c r="B14" s="6" t="s">
        <v>8</v>
      </c>
      <c r="C14" s="6">
        <v>9.2006956621079183</v>
      </c>
      <c r="D14" s="1">
        <v>1.4</v>
      </c>
      <c r="E14" s="1">
        <f t="shared" si="5"/>
        <v>1.0000000000001035</v>
      </c>
      <c r="F14" s="1"/>
      <c r="G14" s="1"/>
      <c r="H14" s="1"/>
      <c r="I14" s="1"/>
      <c r="J14" s="1"/>
    </row>
    <row r="15" spans="1:14" ht="26.25">
      <c r="A15" s="4"/>
      <c r="B15" s="5" t="s">
        <v>9</v>
      </c>
      <c r="C15" s="6">
        <v>-1.8840573690912166</v>
      </c>
      <c r="D15" s="1">
        <v>1.6</v>
      </c>
      <c r="E15" s="1">
        <f t="shared" si="5"/>
        <v>0.98033840478035894</v>
      </c>
      <c r="F15" s="1"/>
      <c r="G15" s="1"/>
      <c r="H15" s="1"/>
      <c r="I15" s="1"/>
      <c r="J15" s="1"/>
    </row>
    <row r="16" spans="1:14" ht="26.25">
      <c r="B16" s="6" t="s">
        <v>10</v>
      </c>
      <c r="C16" s="5">
        <v>0.14159843460747745</v>
      </c>
      <c r="D16" s="1">
        <v>1.8</v>
      </c>
      <c r="E16" s="1">
        <f t="shared" si="5"/>
        <v>1.0163754472995685</v>
      </c>
      <c r="F16" s="1"/>
      <c r="G16" s="1"/>
      <c r="H16" s="1"/>
      <c r="I16" s="1"/>
      <c r="J16" s="1"/>
    </row>
    <row r="17" spans="1:10" ht="23.25">
      <c r="A17" s="5"/>
      <c r="B17" s="1"/>
      <c r="C17" s="1"/>
      <c r="D17" s="1">
        <v>2</v>
      </c>
      <c r="E17" s="1">
        <f t="shared" si="5"/>
        <v>1.1318932150411385</v>
      </c>
      <c r="F17" s="1"/>
      <c r="G17" s="1"/>
      <c r="H17" s="1"/>
      <c r="I17" s="1"/>
      <c r="J17" s="1"/>
    </row>
    <row r="18" spans="1:10" ht="23.25">
      <c r="A18" s="6"/>
      <c r="B18" s="1"/>
      <c r="C18" s="1"/>
      <c r="D18" s="1">
        <v>2.2000000000000002</v>
      </c>
      <c r="E18" s="1">
        <f t="shared" si="5"/>
        <v>1.3272624115157354</v>
      </c>
      <c r="F18" s="1"/>
      <c r="G18" s="1"/>
      <c r="H18" s="1"/>
      <c r="I18" s="1"/>
      <c r="J18" s="1"/>
    </row>
    <row r="19" spans="1:10" ht="23.25">
      <c r="A19" s="1"/>
      <c r="B19" s="1"/>
      <c r="C19" s="1"/>
      <c r="D19" s="1">
        <v>2.4</v>
      </c>
      <c r="E19" s="1">
        <f t="shared" si="5"/>
        <v>1.5848797361501621</v>
      </c>
      <c r="F19" s="1"/>
      <c r="G19" s="1"/>
      <c r="H19" s="1"/>
      <c r="I19" s="1"/>
      <c r="J19" s="1"/>
    </row>
    <row r="20" spans="1:10" ht="23.25">
      <c r="D20" s="1">
        <v>2.6</v>
      </c>
      <c r="E20" s="1">
        <f t="shared" si="5"/>
        <v>1.8746052641763455</v>
      </c>
    </row>
    <row r="21" spans="1:10" ht="23.25">
      <c r="D21" s="1">
        <v>2.8</v>
      </c>
      <c r="E21" s="1">
        <f t="shared" si="5"/>
        <v>2.1591998265202221</v>
      </c>
    </row>
    <row r="22" spans="1:10" ht="23.25">
      <c r="D22" s="1">
        <v>3</v>
      </c>
      <c r="E22" s="1">
        <f t="shared" si="5"/>
        <v>2.3997623896907285</v>
      </c>
    </row>
    <row r="23" spans="1:10" ht="23.25">
      <c r="D23" s="1">
        <v>3.2</v>
      </c>
      <c r="E23" s="1">
        <f t="shared" si="5"/>
        <v>2.5611674356686009</v>
      </c>
    </row>
    <row r="24" spans="1:10" ht="23.25">
      <c r="D24" s="1">
        <v>3.4</v>
      </c>
      <c r="E24" s="1">
        <f t="shared" si="5"/>
        <v>2.6175023417955003</v>
      </c>
    </row>
    <row r="25" spans="1:10" ht="23.25">
      <c r="D25" s="1">
        <v>3.6</v>
      </c>
      <c r="E25" s="1">
        <f t="shared" si="5"/>
        <v>2.5575047606625532</v>
      </c>
    </row>
    <row r="26" spans="1:10" ht="23.25">
      <c r="D26" s="1">
        <v>3.8</v>
      </c>
      <c r="E26" s="1">
        <f t="shared" si="5"/>
        <v>2.3899999999998585</v>
      </c>
    </row>
    <row r="27" spans="1:10" ht="23.25">
      <c r="D27" s="1">
        <v>4</v>
      </c>
      <c r="E27" s="1">
        <f t="shared" si="5"/>
        <v>2.1493384025649789</v>
      </c>
    </row>
    <row r="28" spans="1:10" ht="23.25">
      <c r="D28" s="1">
        <v>4.2</v>
      </c>
      <c r="E28" s="1">
        <f t="shared" si="5"/>
        <v>1.9008327260320073</v>
      </c>
    </row>
    <row r="29" spans="1:10" ht="23.25">
      <c r="D29" s="1">
        <v>4.4000000000000004</v>
      </c>
      <c r="E29" s="1">
        <f t="shared" si="5"/>
        <v>1.7461955228802424</v>
      </c>
    </row>
    <row r="30" spans="1:10" ht="23.25">
      <c r="D30" s="1">
        <v>4.5999999999999996</v>
      </c>
      <c r="E30" s="1">
        <f t="shared" si="5"/>
        <v>1.8289765202836179</v>
      </c>
    </row>
    <row r="31" spans="1:10" ht="23.25">
      <c r="D31" s="1">
        <v>4.8</v>
      </c>
      <c r="E31" s="1">
        <f t="shared" si="5"/>
        <v>2.3399999999996339</v>
      </c>
    </row>
    <row r="32" spans="1:10" ht="23.25">
      <c r="D32" s="1">
        <v>5</v>
      </c>
      <c r="E32" s="1">
        <f t="shared" si="5"/>
        <v>3.5228021782572227</v>
      </c>
    </row>
  </sheetData>
  <mergeCells count="2">
    <mergeCell ref="A1:B1"/>
    <mergeCell ref="B10:C1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4"/>
  <sheetViews>
    <sheetView workbookViewId="0">
      <selection activeCell="G22" sqref="G22"/>
    </sheetView>
  </sheetViews>
  <sheetFormatPr defaultRowHeight="15"/>
  <cols>
    <col min="1" max="14" width="14.28515625" customWidth="1"/>
  </cols>
  <sheetData>
    <row r="1" spans="1:14" ht="23.25">
      <c r="A1" s="22" t="s">
        <v>2</v>
      </c>
      <c r="B1" s="22"/>
      <c r="C1" s="1"/>
      <c r="D1" s="1"/>
      <c r="E1" s="1"/>
      <c r="F1" s="1"/>
      <c r="G1" s="1"/>
      <c r="H1" s="1"/>
      <c r="I1" s="1"/>
      <c r="J1" s="1"/>
    </row>
    <row r="2" spans="1:14" ht="26.25">
      <c r="A2" s="3" t="s">
        <v>19</v>
      </c>
      <c r="B2" s="3" t="s">
        <v>20</v>
      </c>
      <c r="C2" s="3" t="s">
        <v>13</v>
      </c>
      <c r="D2" s="3" t="s">
        <v>14</v>
      </c>
      <c r="E2" s="20" t="s">
        <v>15</v>
      </c>
      <c r="F2" s="20" t="s">
        <v>16</v>
      </c>
      <c r="G2" s="20" t="s">
        <v>17</v>
      </c>
      <c r="H2" s="10"/>
      <c r="I2" s="9"/>
      <c r="J2" s="9"/>
      <c r="K2" s="10"/>
      <c r="L2" s="10"/>
    </row>
    <row r="3" spans="1:14" ht="27.75">
      <c r="A3" s="2">
        <v>0.8</v>
      </c>
      <c r="B3" s="2">
        <v>0.69</v>
      </c>
      <c r="C3" s="7">
        <f>(B4-B3)/(A4-A3)</f>
        <v>0.51666666666666683</v>
      </c>
      <c r="D3" s="7">
        <f>(C4-C3)/(A5-A3)</f>
        <v>0.14102564102564086</v>
      </c>
      <c r="E3" s="7">
        <f>(D4-D3)/(A6-A3)</f>
        <v>-0.10926573426573416</v>
      </c>
      <c r="F3" s="7">
        <f>(E4-E3)/(A7-A3)</f>
        <v>2.7521498109733346E-2</v>
      </c>
      <c r="G3" s="7">
        <f>(F4-F3)/(A8-A3)</f>
        <v>0.1415984346074334</v>
      </c>
      <c r="H3" s="9" t="s">
        <v>18</v>
      </c>
      <c r="I3" s="9"/>
      <c r="J3" s="9"/>
      <c r="K3" s="9"/>
      <c r="L3" s="9"/>
      <c r="M3" s="1"/>
      <c r="N3" s="1"/>
    </row>
    <row r="4" spans="1:14" ht="27.75">
      <c r="A4" s="2">
        <v>1.4</v>
      </c>
      <c r="B4" s="2">
        <v>1</v>
      </c>
      <c r="C4" s="9">
        <f t="shared" ref="C4:C7" si="0">(B5-B4)/(A5-A4)</f>
        <v>0.78461538461538449</v>
      </c>
      <c r="D4" s="9">
        <f t="shared" ref="D4:D6" si="1">(C5-C4)/(A6-A4)</f>
        <v>-0.18677156177156162</v>
      </c>
      <c r="E4" s="9">
        <f t="shared" ref="E4:E5" si="2">(D5-D4)/(A7-A4)</f>
        <v>8.20258173199228E-4</v>
      </c>
      <c r="F4" s="9">
        <f>(E5-E4)/(A8-A4)</f>
        <v>0.60807508000021038</v>
      </c>
      <c r="G4" s="9"/>
      <c r="H4" s="9"/>
      <c r="I4" s="9"/>
      <c r="J4" s="9"/>
      <c r="K4" s="9"/>
      <c r="L4" s="9"/>
      <c r="M4" s="1"/>
      <c r="N4" s="1"/>
    </row>
    <row r="5" spans="1:14" ht="27.75">
      <c r="A5" s="2">
        <v>2.7</v>
      </c>
      <c r="B5" s="2">
        <v>2.02</v>
      </c>
      <c r="C5" s="9">
        <f t="shared" si="0"/>
        <v>0.33636363636363659</v>
      </c>
      <c r="D5" s="9">
        <f t="shared" si="1"/>
        <v>-0.18398268398268425</v>
      </c>
      <c r="E5" s="9">
        <f t="shared" si="2"/>
        <v>2.1290830381739361</v>
      </c>
      <c r="F5" s="9"/>
      <c r="G5" s="9"/>
      <c r="H5" s="9"/>
      <c r="I5" s="8"/>
      <c r="J5" s="9"/>
      <c r="K5" s="9"/>
      <c r="L5" s="9"/>
      <c r="M5" s="1"/>
      <c r="N5" s="1"/>
    </row>
    <row r="6" spans="1:14" ht="27.75">
      <c r="A6" s="2">
        <v>3.8</v>
      </c>
      <c r="B6" s="2">
        <v>2.39</v>
      </c>
      <c r="C6" s="9">
        <f t="shared" si="0"/>
        <v>-5.0000000000000266E-2</v>
      </c>
      <c r="D6" s="9">
        <f t="shared" si="1"/>
        <v>4.499999999999976</v>
      </c>
      <c r="E6" s="9"/>
      <c r="F6" s="9"/>
      <c r="G6" s="9"/>
      <c r="H6" s="9"/>
      <c r="I6" s="9"/>
      <c r="J6" s="9"/>
      <c r="K6" s="9"/>
      <c r="L6" s="9"/>
      <c r="M6" s="1"/>
      <c r="N6" s="1"/>
    </row>
    <row r="7" spans="1:14" ht="27.75">
      <c r="A7" s="2">
        <v>4.8</v>
      </c>
      <c r="B7" s="2">
        <v>2.34</v>
      </c>
      <c r="C7" s="9">
        <f t="shared" si="0"/>
        <v>4.8999999999999764</v>
      </c>
      <c r="D7" s="9"/>
      <c r="E7" s="9"/>
      <c r="F7" s="9"/>
      <c r="G7" s="9"/>
      <c r="H7" s="9"/>
      <c r="I7" s="9"/>
      <c r="J7" s="9"/>
      <c r="K7" s="9"/>
      <c r="L7" s="9"/>
      <c r="M7" s="1"/>
      <c r="N7" s="1"/>
    </row>
    <row r="8" spans="1:14" ht="27.75">
      <c r="A8" s="2">
        <v>4.9000000000000004</v>
      </c>
      <c r="B8" s="2">
        <v>2.83</v>
      </c>
      <c r="C8" s="9"/>
      <c r="D8" s="9"/>
      <c r="E8" s="9"/>
      <c r="F8" s="9"/>
      <c r="G8" s="9"/>
      <c r="H8" s="9"/>
      <c r="I8" s="1"/>
      <c r="J8" s="1"/>
      <c r="K8" s="1"/>
      <c r="L8" s="1"/>
      <c r="M8" s="1"/>
      <c r="N8" s="1"/>
    </row>
    <row r="9" spans="1:14" ht="23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4" s="16" customFormat="1" ht="23.25">
      <c r="B10" s="19" t="s">
        <v>21</v>
      </c>
      <c r="C10" s="19"/>
      <c r="D10" s="17"/>
      <c r="E10" s="21"/>
      <c r="F10" s="21"/>
      <c r="G10" s="19"/>
      <c r="H10" s="19"/>
      <c r="I10" s="15"/>
      <c r="J10" s="15"/>
    </row>
    <row r="11" spans="1:14" s="16" customFormat="1" ht="23.25">
      <c r="A11" s="19" t="s">
        <v>0</v>
      </c>
      <c r="B11" s="17" t="s">
        <v>22</v>
      </c>
      <c r="C11" s="19" t="s">
        <v>23</v>
      </c>
      <c r="D11" s="19" t="s">
        <v>24</v>
      </c>
      <c r="E11" s="19" t="s">
        <v>25</v>
      </c>
      <c r="F11" s="19" t="s">
        <v>26</v>
      </c>
      <c r="G11" s="19" t="s">
        <v>5</v>
      </c>
      <c r="H11" s="19"/>
      <c r="I11" s="15"/>
      <c r="J11" s="15"/>
    </row>
    <row r="12" spans="1:14" s="16" customFormat="1" ht="23.25">
      <c r="A12" s="19">
        <v>0.8</v>
      </c>
      <c r="B12" s="18">
        <f t="shared" ref="B12:B23" si="3">A12-$A$3</f>
        <v>0</v>
      </c>
      <c r="C12" s="19">
        <f t="shared" ref="C12:C23" si="4">A12-$A$4</f>
        <v>-0.59999999999999987</v>
      </c>
      <c r="D12" s="19">
        <f t="shared" ref="D12:D23" si="5">A12-$A$5</f>
        <v>-1.9000000000000001</v>
      </c>
      <c r="E12" s="19">
        <f t="shared" ref="E12:E23" si="6">A12-$A$6</f>
        <v>-3</v>
      </c>
      <c r="F12" s="19">
        <f t="shared" ref="F12:F23" si="7">A12-$A$7</f>
        <v>-4</v>
      </c>
      <c r="G12" s="19">
        <f t="shared" ref="G12:G23" si="8">$B$3 + $C$3*B12 + $D$3*B12*C12 + $E$3*B12*C12*D12 + $F$3*B12*C12*D12*E12*F12 + $G$3*B12*C12*D12*E12*F12</f>
        <v>0.69</v>
      </c>
      <c r="H12" s="19"/>
      <c r="I12" s="15"/>
      <c r="J12" s="15"/>
    </row>
    <row r="13" spans="1:14" s="16" customFormat="1" ht="23.25">
      <c r="A13" s="19">
        <v>0.9</v>
      </c>
      <c r="B13" s="18">
        <f t="shared" si="3"/>
        <v>9.9999999999999978E-2</v>
      </c>
      <c r="C13" s="19">
        <f t="shared" si="4"/>
        <v>-0.49999999999999989</v>
      </c>
      <c r="D13" s="19">
        <f t="shared" si="5"/>
        <v>-1.8000000000000003</v>
      </c>
      <c r="E13" s="19">
        <f t="shared" si="6"/>
        <v>-2.9</v>
      </c>
      <c r="F13" s="19">
        <f t="shared" si="7"/>
        <v>-3.9</v>
      </c>
      <c r="G13" s="19">
        <f t="shared" si="8"/>
        <v>0.89692864804427253</v>
      </c>
      <c r="H13" s="19"/>
      <c r="I13" s="15"/>
      <c r="J13" s="15"/>
    </row>
    <row r="14" spans="1:14" s="16" customFormat="1" ht="23.25">
      <c r="A14" s="19">
        <v>1</v>
      </c>
      <c r="B14" s="18">
        <f t="shared" si="3"/>
        <v>0.19999999999999996</v>
      </c>
      <c r="C14" s="19">
        <f t="shared" si="4"/>
        <v>-0.39999999999999991</v>
      </c>
      <c r="D14" s="19">
        <f t="shared" si="5"/>
        <v>-1.7000000000000002</v>
      </c>
      <c r="E14" s="19">
        <f t="shared" si="6"/>
        <v>-2.8</v>
      </c>
      <c r="F14" s="19">
        <f t="shared" si="7"/>
        <v>-3.8</v>
      </c>
      <c r="G14" s="19">
        <f t="shared" si="8"/>
        <v>1.0119144496301911</v>
      </c>
      <c r="H14" s="19"/>
      <c r="I14" s="15"/>
      <c r="J14" s="15"/>
    </row>
    <row r="15" spans="1:14" s="16" customFormat="1" ht="23.25">
      <c r="A15" s="19">
        <v>1.1000000000000001</v>
      </c>
      <c r="B15" s="18">
        <f t="shared" si="3"/>
        <v>0.30000000000000004</v>
      </c>
      <c r="C15" s="19">
        <f t="shared" si="4"/>
        <v>-0.29999999999999982</v>
      </c>
      <c r="D15" s="19">
        <f t="shared" si="5"/>
        <v>-1.6</v>
      </c>
      <c r="E15" s="19">
        <f t="shared" si="6"/>
        <v>-2.6999999999999997</v>
      </c>
      <c r="F15" s="19">
        <f t="shared" si="7"/>
        <v>-3.6999999999999997</v>
      </c>
      <c r="G15" s="19">
        <f t="shared" si="8"/>
        <v>1.0598625969830338</v>
      </c>
      <c r="H15" s="19"/>
      <c r="I15" s="15"/>
      <c r="J15" s="15"/>
    </row>
    <row r="16" spans="1:14" s="16" customFormat="1" ht="23.25">
      <c r="A16" s="19">
        <v>1.2</v>
      </c>
      <c r="B16" s="18">
        <f t="shared" si="3"/>
        <v>0.39999999999999991</v>
      </c>
      <c r="C16" s="19">
        <f t="shared" si="4"/>
        <v>-0.19999999999999996</v>
      </c>
      <c r="D16" s="19">
        <f t="shared" si="5"/>
        <v>-1.5000000000000002</v>
      </c>
      <c r="E16" s="19">
        <f t="shared" si="6"/>
        <v>-2.5999999999999996</v>
      </c>
      <c r="F16" s="19">
        <f t="shared" si="7"/>
        <v>-3.5999999999999996</v>
      </c>
      <c r="G16" s="19">
        <f t="shared" si="8"/>
        <v>1.0622282357006487</v>
      </c>
      <c r="H16" s="19"/>
      <c r="I16" s="15"/>
      <c r="J16" s="15"/>
    </row>
    <row r="17" spans="1:10" s="16" customFormat="1" ht="23.25">
      <c r="A17" s="19">
        <v>1.3</v>
      </c>
      <c r="B17" s="18">
        <f t="shared" si="3"/>
        <v>0.5</v>
      </c>
      <c r="C17" s="19">
        <f t="shared" si="4"/>
        <v>-9.9999999999999867E-2</v>
      </c>
      <c r="D17" s="19">
        <f t="shared" si="5"/>
        <v>-1.4000000000000001</v>
      </c>
      <c r="E17" s="19">
        <f t="shared" si="6"/>
        <v>-2.5</v>
      </c>
      <c r="F17" s="19">
        <f t="shared" si="7"/>
        <v>-3.5</v>
      </c>
      <c r="G17" s="19">
        <f t="shared" si="8"/>
        <v>1.0372194086727144</v>
      </c>
      <c r="H17" s="19"/>
      <c r="I17" s="15"/>
      <c r="J17" s="15"/>
    </row>
    <row r="18" spans="1:10" s="16" customFormat="1" ht="23.25">
      <c r="A18" s="19">
        <v>1.4</v>
      </c>
      <c r="B18" s="18">
        <f t="shared" si="3"/>
        <v>0.59999999999999987</v>
      </c>
      <c r="C18" s="19">
        <f t="shared" si="4"/>
        <v>0</v>
      </c>
      <c r="D18" s="19">
        <f t="shared" si="5"/>
        <v>-1.3000000000000003</v>
      </c>
      <c r="E18" s="19">
        <f t="shared" si="6"/>
        <v>-2.4</v>
      </c>
      <c r="F18" s="19">
        <f t="shared" si="7"/>
        <v>-3.4</v>
      </c>
      <c r="G18" s="19">
        <f t="shared" si="8"/>
        <v>1</v>
      </c>
      <c r="H18" s="19"/>
      <c r="I18" s="15"/>
      <c r="J18" s="15"/>
    </row>
    <row r="19" spans="1:10" s="16" customFormat="1" ht="23.25">
      <c r="A19" s="19">
        <v>1.5</v>
      </c>
      <c r="B19" s="18">
        <f t="shared" si="3"/>
        <v>0.7</v>
      </c>
      <c r="C19" s="19">
        <f t="shared" si="4"/>
        <v>0.10000000000000009</v>
      </c>
      <c r="D19" s="19">
        <f t="shared" si="5"/>
        <v>-1.2000000000000002</v>
      </c>
      <c r="E19" s="19">
        <f t="shared" si="6"/>
        <v>-2.2999999999999998</v>
      </c>
      <c r="F19" s="19">
        <f t="shared" si="7"/>
        <v>-3.3</v>
      </c>
      <c r="G19" s="19">
        <f t="shared" si="8"/>
        <v>0.9628926789136264</v>
      </c>
      <c r="H19" s="15"/>
      <c r="I19" s="15"/>
      <c r="J19" s="15"/>
    </row>
    <row r="20" spans="1:10" s="16" customFormat="1" ht="23.25">
      <c r="A20" s="19">
        <v>1.6</v>
      </c>
      <c r="B20" s="18">
        <f t="shared" si="3"/>
        <v>0.8</v>
      </c>
      <c r="C20" s="19">
        <f t="shared" si="4"/>
        <v>0.20000000000000018</v>
      </c>
      <c r="D20" s="19">
        <f t="shared" si="5"/>
        <v>-1.1000000000000001</v>
      </c>
      <c r="E20" s="19">
        <f t="shared" si="6"/>
        <v>-2.1999999999999997</v>
      </c>
      <c r="F20" s="19">
        <f t="shared" si="7"/>
        <v>-3.1999999999999997</v>
      </c>
      <c r="G20" s="19">
        <f t="shared" si="8"/>
        <v>0.93558184369432684</v>
      </c>
    </row>
    <row r="21" spans="1:10" s="16" customFormat="1" ht="23.25">
      <c r="A21" s="19">
        <v>1.7</v>
      </c>
      <c r="B21" s="18">
        <f t="shared" si="3"/>
        <v>0.89999999999999991</v>
      </c>
      <c r="C21" s="19">
        <f t="shared" si="4"/>
        <v>0.30000000000000004</v>
      </c>
      <c r="D21" s="19">
        <f t="shared" si="5"/>
        <v>-1.0000000000000002</v>
      </c>
      <c r="E21" s="19">
        <f t="shared" si="6"/>
        <v>-2.0999999999999996</v>
      </c>
      <c r="F21" s="19">
        <f t="shared" si="7"/>
        <v>-3.0999999999999996</v>
      </c>
      <c r="G21" s="19">
        <f t="shared" si="8"/>
        <v>0.92531656559170761</v>
      </c>
    </row>
    <row r="22" spans="1:10" s="16" customFormat="1" ht="23.25">
      <c r="A22" s="19">
        <v>1.8</v>
      </c>
      <c r="B22" s="18">
        <f t="shared" si="3"/>
        <v>1</v>
      </c>
      <c r="C22" s="19">
        <f t="shared" si="4"/>
        <v>0.40000000000000013</v>
      </c>
      <c r="D22" s="19">
        <f t="shared" si="5"/>
        <v>-0.90000000000000013</v>
      </c>
      <c r="E22" s="19">
        <f t="shared" si="6"/>
        <v>-1.9999999999999998</v>
      </c>
      <c r="F22" s="19">
        <f t="shared" si="7"/>
        <v>-3</v>
      </c>
      <c r="G22" s="19">
        <f t="shared" si="8"/>
        <v>0.93711353274350717</v>
      </c>
    </row>
    <row r="23" spans="1:10" s="16" customFormat="1" ht="23.25">
      <c r="A23" s="19">
        <v>1.9</v>
      </c>
      <c r="B23" s="18">
        <f t="shared" si="3"/>
        <v>1.0999999999999999</v>
      </c>
      <c r="C23" s="19">
        <f t="shared" si="4"/>
        <v>0.5</v>
      </c>
      <c r="D23" s="19">
        <f t="shared" si="5"/>
        <v>-0.80000000000000027</v>
      </c>
      <c r="E23" s="19">
        <f t="shared" si="6"/>
        <v>-1.9</v>
      </c>
      <c r="F23" s="19">
        <f t="shared" si="7"/>
        <v>-2.9</v>
      </c>
      <c r="G23" s="19">
        <f t="shared" si="8"/>
        <v>0.97395999409485978</v>
      </c>
    </row>
    <row r="24" spans="1:10" s="16" customFormat="1" ht="23.25">
      <c r="A24" s="19">
        <v>2</v>
      </c>
      <c r="B24" s="18">
        <f>A24-$A$3</f>
        <v>1.2</v>
      </c>
      <c r="C24" s="19">
        <f>A24-$A$4</f>
        <v>0.60000000000000009</v>
      </c>
      <c r="D24" s="19">
        <f>A24-$A$5</f>
        <v>-0.70000000000000018</v>
      </c>
      <c r="E24" s="19">
        <f>A24-$A$6</f>
        <v>-1.7999999999999998</v>
      </c>
      <c r="F24" s="19">
        <f>A24-$A$7</f>
        <v>-2.8</v>
      </c>
      <c r="G24" s="19">
        <f>$B$3 + $C$3*B24 + $D$3*B24*C24 + $E$3*B24*C24*D24 + $F$3*B24*C24*D24*E24*F24 + $G$3*B24*C24*D24*E24*F24</f>
        <v>1.037016703317553</v>
      </c>
    </row>
    <row r="25" spans="1:10" s="16" customFormat="1" ht="23.25">
      <c r="A25" s="19">
        <v>2.1</v>
      </c>
      <c r="B25" s="18">
        <f>A25-$A$3</f>
        <v>1.3</v>
      </c>
      <c r="C25" s="19">
        <f>A25-$A$4</f>
        <v>0.70000000000000018</v>
      </c>
      <c r="D25" s="19">
        <f>A25-$A$5</f>
        <v>-0.60000000000000009</v>
      </c>
      <c r="E25" s="19">
        <f>A25-$A$6</f>
        <v>-1.6999999999999997</v>
      </c>
      <c r="F25" s="19">
        <f>A25-$A$7</f>
        <v>-2.6999999999999997</v>
      </c>
      <c r="G25" s="19">
        <f>$B$3 + $C$3*B25 + $D$3*B25*C25 + $E$3*B25*C25*D25 + $F$3*B25*C25*D25*E25*F25 + $G$3*B25*C25*D25*E25*F25</f>
        <v>1.1258208627292903</v>
      </c>
    </row>
    <row r="26" spans="1:10" s="16" customFormat="1" ht="23.25">
      <c r="A26" s="19">
        <v>2.2000000000000002</v>
      </c>
      <c r="B26" s="18">
        <f t="shared" ref="B26:B44" si="9">A26-$A$3</f>
        <v>1.4000000000000001</v>
      </c>
      <c r="C26" s="19">
        <f t="shared" ref="C26:C44" si="10">A26-$A$4</f>
        <v>0.80000000000000027</v>
      </c>
      <c r="D26" s="19">
        <f t="shared" ref="D26:D44" si="11">A26-$A$5</f>
        <v>-0.5</v>
      </c>
      <c r="E26" s="19">
        <f t="shared" ref="E26:E44" si="12">A26-$A$6</f>
        <v>-1.5999999999999996</v>
      </c>
      <c r="F26" s="19">
        <f t="shared" ref="F26:F44" si="13">A26-$A$7</f>
        <v>-2.5999999999999996</v>
      </c>
      <c r="G26" s="19">
        <f t="shared" ref="G26:G44" si="14">$B$3 + $C$3*B26 + $D$3*B26*C26 + $E$3*B26*C26*D26 + $F$3*B26*C26*D26*E26*F26 + $G$3*B26*C26*D26*E26*F26</f>
        <v>1.2384890672129509</v>
      </c>
    </row>
    <row r="27" spans="1:10" s="16" customFormat="1" ht="23.25">
      <c r="A27" s="19">
        <v>2.2999999999999998</v>
      </c>
      <c r="B27" s="18">
        <f t="shared" si="9"/>
        <v>1.4999999999999998</v>
      </c>
      <c r="C27" s="19">
        <f t="shared" si="10"/>
        <v>0.89999999999999991</v>
      </c>
      <c r="D27" s="19">
        <f t="shared" si="11"/>
        <v>-0.40000000000000036</v>
      </c>
      <c r="E27" s="19">
        <f t="shared" si="12"/>
        <v>-1.5</v>
      </c>
      <c r="F27" s="19">
        <f t="shared" si="13"/>
        <v>-2.5</v>
      </c>
      <c r="G27" s="19">
        <f t="shared" si="14"/>
        <v>1.3719202481358488</v>
      </c>
    </row>
    <row r="28" spans="1:10" s="16" customFormat="1" ht="23.25">
      <c r="A28" s="19">
        <v>2.4</v>
      </c>
      <c r="B28" s="18">
        <f t="shared" si="9"/>
        <v>1.5999999999999999</v>
      </c>
      <c r="C28" s="19">
        <f t="shared" si="10"/>
        <v>1</v>
      </c>
      <c r="D28" s="19">
        <f t="shared" si="11"/>
        <v>-0.30000000000000027</v>
      </c>
      <c r="E28" s="19">
        <f t="shared" si="12"/>
        <v>-1.4</v>
      </c>
      <c r="F28" s="19">
        <f t="shared" si="13"/>
        <v>-2.4</v>
      </c>
      <c r="G28" s="19">
        <f t="shared" si="14"/>
        <v>1.5219986172689979</v>
      </c>
    </row>
    <row r="29" spans="1:10" s="16" customFormat="1" ht="23.25">
      <c r="A29" s="19">
        <v>2.5</v>
      </c>
      <c r="B29" s="18">
        <f t="shared" si="9"/>
        <v>1.7</v>
      </c>
      <c r="C29" s="19">
        <f t="shared" si="10"/>
        <v>1.1000000000000001</v>
      </c>
      <c r="D29" s="19">
        <f t="shared" si="11"/>
        <v>-0.20000000000000018</v>
      </c>
      <c r="E29" s="19">
        <f t="shared" si="12"/>
        <v>-1.2999999999999998</v>
      </c>
      <c r="F29" s="19">
        <f t="shared" si="13"/>
        <v>-2.2999999999999998</v>
      </c>
      <c r="G29" s="19">
        <f t="shared" si="14"/>
        <v>1.6837966107063675</v>
      </c>
    </row>
    <row r="30" spans="1:10" s="16" customFormat="1" ht="23.25">
      <c r="A30" s="19">
        <v>2.6</v>
      </c>
      <c r="B30" s="18">
        <f t="shared" si="9"/>
        <v>1.8</v>
      </c>
      <c r="C30" s="19">
        <f t="shared" si="10"/>
        <v>1.2000000000000002</v>
      </c>
      <c r="D30" s="19">
        <f t="shared" si="11"/>
        <v>-0.10000000000000009</v>
      </c>
      <c r="E30" s="19">
        <f t="shared" si="12"/>
        <v>-1.1999999999999997</v>
      </c>
      <c r="F30" s="19">
        <f t="shared" si="13"/>
        <v>-2.1999999999999997</v>
      </c>
      <c r="G30" s="19">
        <f t="shared" si="14"/>
        <v>1.8517778327841456</v>
      </c>
    </row>
    <row r="31" spans="1:10" s="16" customFormat="1" ht="23.25">
      <c r="A31" s="19">
        <v>2.7</v>
      </c>
      <c r="B31" s="18">
        <f t="shared" si="9"/>
        <v>1.9000000000000001</v>
      </c>
      <c r="C31" s="19">
        <f t="shared" si="10"/>
        <v>1.3000000000000003</v>
      </c>
      <c r="D31" s="19">
        <f t="shared" si="11"/>
        <v>0</v>
      </c>
      <c r="E31" s="19">
        <f t="shared" si="12"/>
        <v>-1.0999999999999996</v>
      </c>
      <c r="F31" s="19">
        <f t="shared" si="13"/>
        <v>-2.0999999999999996</v>
      </c>
      <c r="G31" s="19">
        <f t="shared" si="14"/>
        <v>2.02</v>
      </c>
    </row>
    <row r="32" spans="1:10" s="16" customFormat="1" ht="23.25">
      <c r="A32" s="19">
        <v>2.8</v>
      </c>
      <c r="B32" s="18">
        <f t="shared" si="9"/>
        <v>1.9999999999999998</v>
      </c>
      <c r="C32" s="19">
        <f t="shared" si="10"/>
        <v>1.4</v>
      </c>
      <c r="D32" s="19">
        <f t="shared" si="11"/>
        <v>9.9999999999999645E-2</v>
      </c>
      <c r="E32" s="19">
        <f t="shared" si="12"/>
        <v>-1</v>
      </c>
      <c r="F32" s="19">
        <f t="shared" si="13"/>
        <v>-2</v>
      </c>
      <c r="G32" s="19">
        <f t="shared" si="14"/>
        <v>2.1823178849323348</v>
      </c>
    </row>
    <row r="33" spans="1:7" ht="23.25">
      <c r="A33" s="19">
        <v>2.9</v>
      </c>
      <c r="B33" s="18">
        <f t="shared" si="9"/>
        <v>2.0999999999999996</v>
      </c>
      <c r="C33" s="19">
        <f t="shared" si="10"/>
        <v>1.5</v>
      </c>
      <c r="D33" s="19">
        <f t="shared" si="11"/>
        <v>0.19999999999999973</v>
      </c>
      <c r="E33" s="19">
        <f t="shared" si="12"/>
        <v>-0.89999999999999991</v>
      </c>
      <c r="F33" s="19">
        <f t="shared" si="13"/>
        <v>-1.9</v>
      </c>
      <c r="G33" s="19">
        <f t="shared" si="14"/>
        <v>2.3325862601595602</v>
      </c>
    </row>
    <row r="34" spans="1:7" ht="23.25">
      <c r="A34" s="19">
        <v>3</v>
      </c>
      <c r="B34" s="18">
        <f t="shared" si="9"/>
        <v>2.2000000000000002</v>
      </c>
      <c r="C34" s="19">
        <f t="shared" si="10"/>
        <v>1.6</v>
      </c>
      <c r="D34" s="19">
        <f t="shared" si="11"/>
        <v>0.29999999999999982</v>
      </c>
      <c r="E34" s="19">
        <f t="shared" si="12"/>
        <v>-0.79999999999999982</v>
      </c>
      <c r="F34" s="19">
        <f t="shared" si="13"/>
        <v>-1.7999999999999998</v>
      </c>
      <c r="G34" s="19">
        <f t="shared" si="14"/>
        <v>2.4648628421793393</v>
      </c>
    </row>
    <row r="35" spans="1:7" ht="23.25">
      <c r="A35" s="19">
        <v>3.1</v>
      </c>
      <c r="B35" s="18">
        <f t="shared" si="9"/>
        <v>2.2999999999999998</v>
      </c>
      <c r="C35" s="19">
        <f t="shared" si="10"/>
        <v>1.7000000000000002</v>
      </c>
      <c r="D35" s="19">
        <f t="shared" si="11"/>
        <v>0.39999999999999991</v>
      </c>
      <c r="E35" s="19">
        <f t="shared" si="12"/>
        <v>-0.69999999999999973</v>
      </c>
      <c r="F35" s="19">
        <f t="shared" si="13"/>
        <v>-1.6999999999999997</v>
      </c>
      <c r="G35" s="19">
        <f t="shared" si="14"/>
        <v>2.5736112353278626</v>
      </c>
    </row>
    <row r="36" spans="1:7" ht="23.25">
      <c r="A36" s="19">
        <v>3.2</v>
      </c>
      <c r="B36" s="18">
        <f t="shared" si="9"/>
        <v>2.4000000000000004</v>
      </c>
      <c r="C36" s="19">
        <f t="shared" si="10"/>
        <v>1.8000000000000003</v>
      </c>
      <c r="D36" s="19">
        <f t="shared" si="11"/>
        <v>0.5</v>
      </c>
      <c r="E36" s="19">
        <f t="shared" si="12"/>
        <v>-0.59999999999999964</v>
      </c>
      <c r="F36" s="19">
        <f t="shared" si="13"/>
        <v>-1.5999999999999996</v>
      </c>
      <c r="G36" s="19">
        <f t="shared" si="14"/>
        <v>2.6539038756991</v>
      </c>
    </row>
    <row r="37" spans="1:7" ht="23.25">
      <c r="A37" s="19">
        <v>3.3</v>
      </c>
      <c r="B37" s="18">
        <f t="shared" si="9"/>
        <v>2.5</v>
      </c>
      <c r="C37" s="19">
        <f t="shared" si="10"/>
        <v>1.9</v>
      </c>
      <c r="D37" s="19">
        <f t="shared" si="11"/>
        <v>0.59999999999999964</v>
      </c>
      <c r="E37" s="19">
        <f t="shared" si="12"/>
        <v>-0.5</v>
      </c>
      <c r="F37" s="19">
        <f t="shared" si="13"/>
        <v>-1.5</v>
      </c>
      <c r="G37" s="19">
        <f t="shared" si="14"/>
        <v>2.7016249750640626</v>
      </c>
    </row>
    <row r="38" spans="1:7" ht="23.25">
      <c r="A38" s="19">
        <v>3.4</v>
      </c>
      <c r="B38" s="18">
        <f t="shared" si="9"/>
        <v>2.5999999999999996</v>
      </c>
      <c r="C38" s="19">
        <f t="shared" si="10"/>
        <v>2</v>
      </c>
      <c r="D38" s="19">
        <f t="shared" si="11"/>
        <v>0.69999999999999973</v>
      </c>
      <c r="E38" s="19">
        <f t="shared" si="12"/>
        <v>-0.39999999999999991</v>
      </c>
      <c r="F38" s="19">
        <f t="shared" si="13"/>
        <v>-1.4</v>
      </c>
      <c r="G38" s="19">
        <f t="shared" si="14"/>
        <v>2.713673464790066</v>
      </c>
    </row>
    <row r="39" spans="1:7" ht="23.25">
      <c r="A39" s="19">
        <v>3.5</v>
      </c>
      <c r="B39" s="18">
        <f t="shared" si="9"/>
        <v>2.7</v>
      </c>
      <c r="C39" s="19">
        <f t="shared" si="10"/>
        <v>2.1</v>
      </c>
      <c r="D39" s="19">
        <f t="shared" si="11"/>
        <v>0.79999999999999982</v>
      </c>
      <c r="E39" s="19">
        <f t="shared" si="12"/>
        <v>-0.29999999999999982</v>
      </c>
      <c r="F39" s="19">
        <f t="shared" si="13"/>
        <v>-1.2999999999999998</v>
      </c>
      <c r="G39" s="19">
        <f t="shared" si="14"/>
        <v>2.6881659397599904</v>
      </c>
    </row>
    <row r="40" spans="1:7" ht="23.25">
      <c r="A40" s="19">
        <v>3.6</v>
      </c>
      <c r="B40" s="18">
        <f t="shared" si="9"/>
        <v>2.8</v>
      </c>
      <c r="C40" s="19">
        <f t="shared" si="10"/>
        <v>2.2000000000000002</v>
      </c>
      <c r="D40" s="19">
        <f t="shared" si="11"/>
        <v>0.89999999999999991</v>
      </c>
      <c r="E40" s="19">
        <f t="shared" si="12"/>
        <v>-0.19999999999999973</v>
      </c>
      <c r="F40" s="19">
        <f t="shared" si="13"/>
        <v>-1.1999999999999997</v>
      </c>
      <c r="G40" s="19">
        <f t="shared" si="14"/>
        <v>2.6246396022915373</v>
      </c>
    </row>
    <row r="41" spans="1:7" ht="23.25">
      <c r="A41" s="19">
        <v>3.7</v>
      </c>
      <c r="B41" s="18">
        <f t="shared" si="9"/>
        <v>2.9000000000000004</v>
      </c>
      <c r="C41" s="19">
        <f t="shared" si="10"/>
        <v>2.3000000000000003</v>
      </c>
      <c r="D41" s="19">
        <f t="shared" si="11"/>
        <v>1</v>
      </c>
      <c r="E41" s="19">
        <f t="shared" si="12"/>
        <v>-9.9999999999999645E-2</v>
      </c>
      <c r="F41" s="19">
        <f t="shared" si="13"/>
        <v>-1.0999999999999996</v>
      </c>
      <c r="G41" s="19">
        <f t="shared" si="14"/>
        <v>2.5242552060564964</v>
      </c>
    </row>
    <row r="42" spans="1:7" ht="23.25">
      <c r="A42" s="19">
        <v>3.8</v>
      </c>
      <c r="B42" s="18">
        <f t="shared" si="9"/>
        <v>3</v>
      </c>
      <c r="C42" s="19">
        <f t="shared" si="10"/>
        <v>2.4</v>
      </c>
      <c r="D42" s="19">
        <f t="shared" si="11"/>
        <v>1.0999999999999996</v>
      </c>
      <c r="E42" s="19">
        <f t="shared" si="12"/>
        <v>0</v>
      </c>
      <c r="F42" s="19">
        <f t="shared" si="13"/>
        <v>-1</v>
      </c>
      <c r="G42" s="19">
        <f t="shared" si="14"/>
        <v>2.3900000000000006</v>
      </c>
    </row>
    <row r="43" spans="1:7" ht="23.25">
      <c r="A43" s="19">
        <v>3.9</v>
      </c>
      <c r="B43" s="18">
        <f t="shared" si="9"/>
        <v>3.0999999999999996</v>
      </c>
      <c r="C43" s="19">
        <f t="shared" si="10"/>
        <v>2.5</v>
      </c>
      <c r="D43" s="19">
        <f t="shared" si="11"/>
        <v>1.1999999999999997</v>
      </c>
      <c r="E43" s="19">
        <f t="shared" si="12"/>
        <v>0.10000000000000009</v>
      </c>
      <c r="F43" s="19">
        <f t="shared" si="13"/>
        <v>-0.89999999999999991</v>
      </c>
      <c r="G43" s="19">
        <f t="shared" si="14"/>
        <v>2.2268906722597874</v>
      </c>
    </row>
    <row r="44" spans="1:7" ht="23.25">
      <c r="A44" s="19">
        <v>4</v>
      </c>
      <c r="B44" s="18">
        <f t="shared" si="9"/>
        <v>3.2</v>
      </c>
      <c r="C44" s="19">
        <f t="shared" si="10"/>
        <v>2.6</v>
      </c>
      <c r="D44" s="19">
        <f t="shared" si="11"/>
        <v>1.2999999999999998</v>
      </c>
      <c r="E44" s="19">
        <f t="shared" si="12"/>
        <v>0.20000000000000018</v>
      </c>
      <c r="F44" s="19">
        <f t="shared" si="13"/>
        <v>-0.79999999999999982</v>
      </c>
      <c r="G44" s="19">
        <f t="shared" si="14"/>
        <v>2.0421762940854649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Poly_Interpolation</vt:lpstr>
      <vt:lpstr>NewtonDiff</vt:lpstr>
      <vt:lpstr>Sheet3</vt:lpstr>
    </vt:vector>
  </TitlesOfParts>
  <Company>Indian Institute of Technology - Madras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Niket Kaisare</dc:creator>
  <cp:lastModifiedBy>NSK</cp:lastModifiedBy>
  <dcterms:created xsi:type="dcterms:W3CDTF">2010-03-30T08:00:52Z</dcterms:created>
  <dcterms:modified xsi:type="dcterms:W3CDTF">2011-10-16T14:36:10Z</dcterms:modified>
</cp:coreProperties>
</file>